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0" i="1" l="1"/>
  <c r="G30" i="1" l="1"/>
  <c r="H30" i="1" s="1"/>
  <c r="A30" i="1" l="1"/>
  <c r="I30" i="1" l="1"/>
  <c r="D31" i="1" l="1"/>
  <c r="C30" i="1"/>
  <c r="F31" i="1"/>
  <c r="C31" i="1" s="1"/>
  <c r="E31" i="1"/>
  <c r="I31" i="1" l="1"/>
  <c r="A31" i="1"/>
  <c r="A32" i="1" s="1"/>
  <c r="H43" i="1"/>
  <c r="G43" i="1"/>
  <c r="B29" i="1"/>
  <c r="C29" i="1" s="1"/>
  <c r="D29" i="1" s="1"/>
  <c r="E29" i="1" s="1"/>
  <c r="F29" i="1" s="1"/>
  <c r="G29" i="1" s="1"/>
  <c r="H29" i="1" s="1"/>
  <c r="I29" i="1" s="1"/>
  <c r="J29" i="1" s="1"/>
  <c r="K29" i="1" s="1"/>
  <c r="B31" i="1" l="1"/>
  <c r="D32" i="1"/>
  <c r="I32" i="1" s="1"/>
  <c r="A33" i="1"/>
  <c r="B32" i="1"/>
  <c r="A34" i="1" l="1"/>
  <c r="B33" i="1"/>
  <c r="A35" i="1" l="1"/>
  <c r="B34" i="1"/>
  <c r="A36" i="1" l="1"/>
  <c r="B35" i="1"/>
  <c r="F32" i="1"/>
  <c r="C32" i="1" s="1"/>
  <c r="E32" i="1"/>
  <c r="A37" i="1" l="1"/>
  <c r="B36" i="1"/>
  <c r="D33" i="1" l="1"/>
  <c r="I33" i="1" s="1"/>
  <c r="A38" i="1"/>
  <c r="B37" i="1"/>
  <c r="F33" i="1"/>
  <c r="E33" i="1"/>
  <c r="C33" i="1" l="1"/>
  <c r="A39" i="1"/>
  <c r="B38" i="1"/>
  <c r="D34" i="1" l="1"/>
  <c r="I34" i="1" s="1"/>
  <c r="A40" i="1"/>
  <c r="B39" i="1"/>
  <c r="F34" i="1"/>
  <c r="E34" i="1"/>
  <c r="C34" i="1" l="1"/>
  <c r="A41" i="1"/>
  <c r="B40" i="1"/>
  <c r="F35" i="1" l="1"/>
  <c r="E35" i="1"/>
  <c r="D35" i="1"/>
  <c r="I35" i="1" s="1"/>
  <c r="A42" i="1"/>
  <c r="B42" i="1" s="1"/>
  <c r="B41" i="1"/>
  <c r="C35" i="1" l="1"/>
  <c r="B43" i="1"/>
  <c r="F36" i="1"/>
  <c r="E36" i="1"/>
  <c r="D36" i="1"/>
  <c r="I36" i="1" s="1"/>
  <c r="C36" i="1" l="1"/>
  <c r="D37" i="1"/>
  <c r="I37" i="1" s="1"/>
  <c r="E37" i="1"/>
  <c r="F37" i="1"/>
  <c r="C37" i="1" l="1"/>
  <c r="F38" i="1"/>
  <c r="E38" i="1"/>
  <c r="D38" i="1"/>
  <c r="I38" i="1" s="1"/>
  <c r="C38" i="1" l="1"/>
  <c r="F39" i="1"/>
  <c r="D39" i="1"/>
  <c r="I39" i="1" s="1"/>
  <c r="E39" i="1"/>
  <c r="C39" i="1" l="1"/>
  <c r="F40" i="1"/>
  <c r="E40" i="1"/>
  <c r="D40" i="1"/>
  <c r="I40" i="1" s="1"/>
  <c r="C40" i="1" l="1"/>
  <c r="D41" i="1"/>
  <c r="I41" i="1" s="1"/>
  <c r="D42" i="1" s="1"/>
  <c r="E41" i="1" l="1"/>
  <c r="F41" i="1"/>
  <c r="C41" i="1" l="1"/>
  <c r="I42" i="1"/>
  <c r="D43" i="1" l="1"/>
  <c r="E42" i="1"/>
  <c r="F42" i="1"/>
  <c r="C42" i="1" s="1"/>
  <c r="F43" i="1" l="1"/>
  <c r="J43" i="1"/>
  <c r="E43" i="1"/>
  <c r="K43" i="1" s="1"/>
  <c r="C43" i="1" l="1"/>
</calcChain>
</file>

<file path=xl/sharedStrings.xml><?xml version="1.0" encoding="utf-8"?>
<sst xmlns="http://schemas.openxmlformats.org/spreadsheetml/2006/main" count="89" uniqueCount="35">
  <si>
    <t>Назва продукту:</t>
  </si>
  <si>
    <t>Дата надання кредиту:</t>
  </si>
  <si>
    <t>Строк користування кредитом, місяців:</t>
  </si>
  <si>
    <t>Погашення суми кредиту:</t>
  </si>
  <si>
    <t>щомісячно</t>
  </si>
  <si>
    <t>Погашення процентів:</t>
  </si>
  <si>
    <t>Номінальна процентна ставка, % в місяць:</t>
  </si>
  <si>
    <t>Супутні витрати позичальника</t>
  </si>
  <si>
    <t>Комісія за оформлення та обслуговування картки, грн:</t>
  </si>
  <si>
    <t>Комісія за видачу готівки (в касах та банкоматах Банку), % від суми:</t>
  </si>
  <si>
    <t>Комісія за користування кредитним лімітом (% в місяць)</t>
  </si>
  <si>
    <t>Дата
платежу</t>
  </si>
  <si>
    <t>Кількість
днів</t>
  </si>
  <si>
    <t>Сума платежу за розрахунковий період, грн</t>
  </si>
  <si>
    <t>Реальна
відсоткова
ставка, %</t>
  </si>
  <si>
    <t>Абсолютне значення
подорожчання, грн.</t>
  </si>
  <si>
    <t>проценти,
грн.</t>
  </si>
  <si>
    <t>на користь банку</t>
  </si>
  <si>
    <t>за оформлення та обслуговування картки, грн.</t>
  </si>
  <si>
    <t>за видачу
готівки, грн</t>
  </si>
  <si>
    <t>х</t>
  </si>
  <si>
    <t>x</t>
  </si>
  <si>
    <t>ИТОГО</t>
  </si>
  <si>
    <t>щомісячна комісія</t>
  </si>
  <si>
    <t>Комісія за оформлення та обслуговування картки в тіло кредиту</t>
  </si>
  <si>
    <t>Доля коштів, що видаються в касах та банкоматах Банку</t>
  </si>
  <si>
    <t>Залишок заборгованості за кредитом на кінець місяця, грн.</t>
  </si>
  <si>
    <t>Сума обов'язкового погашення, щомісяця, % від заборгованості на кінець попереднього місяця</t>
  </si>
  <si>
    <t>погашення основної суми кредиту</t>
  </si>
  <si>
    <t>У тому числі, грн:</t>
  </si>
  <si>
    <t xml:space="preserve">Сума кредиту, грн. (ліміт): </t>
  </si>
  <si>
    <t>Графік платежів /
Розрахунок сукупної вартості кредиту та реальної процентної ставки *</t>
  </si>
  <si>
    <t>Відсутня</t>
  </si>
  <si>
    <t>* Розрахунок сукупної вартості кредиту та реальної процентної ставки, визначений у цьому Додатку, здійснено, приймаючи до уваги наступні припущення:
1. кредит надається у день укладення Кредитного договору шляхом зняття готівки у банкоматі Банку Кредит Дніпро;
2. кредит погашається Позичальником щомісячно у розмірі мінімального платежу (2% від суми заборгованості) та остаточно погашається в останній місяць дії договору.</t>
  </si>
  <si>
    <t>ELITE Private Prestige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</si>
</sst>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2" fontId="0" fillId="0" borderId="0" xfId="0" applyNumberFormat="1"/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4" fillId="2" borderId="0" xfId="0" applyFont="1" applyFill="1" applyProtection="1">
      <protection hidden="1"/>
    </xf>
    <xf numFmtId="0" fontId="0" fillId="2" borderId="0" xfId="0" applyFill="1" applyAlignment="1" applyProtection="1">
      <alignment wrapText="1"/>
      <protection hidden="1"/>
    </xf>
    <xf numFmtId="9" fontId="0" fillId="2" borderId="0" xfId="0" applyNumberFormat="1" applyFill="1" applyBorder="1" applyAlignment="1" applyProtection="1">
      <alignment horizontal="center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14" fontId="2" fillId="2" borderId="4" xfId="0" applyNumberFormat="1" applyFont="1" applyFill="1" applyBorder="1" applyAlignment="1" applyProtection="1">
      <alignment horizontal="center" vertical="center"/>
      <protection hidden="1"/>
    </xf>
    <xf numFmtId="0" fontId="2" fillId="2" borderId="4" xfId="0" applyNumberFormat="1" applyFont="1" applyFill="1" applyBorder="1" applyAlignment="1" applyProtection="1">
      <alignment horizontal="center" vertical="center"/>
      <protection hidden="1"/>
    </xf>
    <xf numFmtId="4" fontId="2" fillId="2" borderId="4" xfId="0" applyNumberFormat="1" applyFont="1" applyFill="1" applyBorder="1" applyAlignment="1" applyProtection="1">
      <alignment horizontal="center" vertical="center"/>
      <protection hidden="1"/>
    </xf>
    <xf numFmtId="4" fontId="2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4" fontId="3" fillId="2" borderId="4" xfId="0" applyNumberFormat="1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10" fontId="3" fillId="2" borderId="4" xfId="0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2" borderId="7" xfId="0" applyFill="1" applyBorder="1" applyAlignment="1" applyProtection="1">
      <alignment horizontal="center"/>
      <protection hidden="1"/>
    </xf>
    <xf numFmtId="14" fontId="0" fillId="2" borderId="2" xfId="0" applyNumberFormat="1" applyFill="1" applyBorder="1" applyAlignment="1" applyProtection="1">
      <alignment horizontal="center"/>
      <protection hidden="1"/>
    </xf>
    <xf numFmtId="14" fontId="0" fillId="2" borderId="3" xfId="0" applyNumberFormat="1" applyFill="1" applyBorder="1" applyAlignment="1" applyProtection="1">
      <alignment horizontal="center"/>
      <protection hidden="1"/>
    </xf>
    <xf numFmtId="14" fontId="0" fillId="2" borderId="7" xfId="0" applyNumberForma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2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2" fillId="2" borderId="5" xfId="0" applyNumberFormat="1" applyFont="1" applyFill="1" applyBorder="1" applyAlignment="1" applyProtection="1">
      <alignment horizontal="center" vertical="center" wrapText="1"/>
      <protection hidden="1"/>
    </xf>
    <xf numFmtId="2" fontId="2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3" fontId="0" fillId="2" borderId="2" xfId="0" applyNumberFormat="1" applyFill="1" applyBorder="1" applyAlignment="1" applyProtection="1">
      <alignment horizontal="center"/>
      <protection hidden="1"/>
    </xf>
    <xf numFmtId="3" fontId="0" fillId="2" borderId="3" xfId="0" applyNumberFormat="1" applyFill="1" applyBorder="1" applyAlignment="1" applyProtection="1">
      <alignment horizontal="center"/>
      <protection hidden="1"/>
    </xf>
    <xf numFmtId="3" fontId="0" fillId="2" borderId="7" xfId="0" applyNumberFormat="1" applyFill="1" applyBorder="1" applyAlignment="1" applyProtection="1">
      <alignment horizontal="center"/>
      <protection hidden="1"/>
    </xf>
    <xf numFmtId="3" fontId="0" fillId="3" borderId="2" xfId="0" applyNumberFormat="1" applyFill="1" applyBorder="1" applyAlignment="1" applyProtection="1">
      <alignment horizontal="center"/>
      <protection locked="0" hidden="1"/>
    </xf>
    <xf numFmtId="3" fontId="0" fillId="3" borderId="3" xfId="0" applyNumberFormat="1" applyFill="1" applyBorder="1" applyAlignment="1" applyProtection="1">
      <alignment horizontal="center"/>
      <protection locked="0" hidden="1"/>
    </xf>
    <xf numFmtId="3" fontId="0" fillId="3" borderId="7" xfId="0" applyNumberFormat="1" applyFill="1" applyBorder="1" applyAlignment="1" applyProtection="1">
      <alignment horizontal="center"/>
      <protection locked="0" hidden="1"/>
    </xf>
    <xf numFmtId="9" fontId="0" fillId="2" borderId="2" xfId="0" applyNumberFormat="1" applyFill="1" applyBorder="1" applyAlignment="1" applyProtection="1">
      <alignment horizontal="center" vertical="center"/>
      <protection hidden="1"/>
    </xf>
    <xf numFmtId="9" fontId="0" fillId="2" borderId="3" xfId="0" applyNumberFormat="1" applyFill="1" applyBorder="1" applyAlignment="1" applyProtection="1">
      <alignment horizontal="center" vertical="center"/>
      <protection hidden="1"/>
    </xf>
    <xf numFmtId="9" fontId="0" fillId="2" borderId="7" xfId="0" applyNumberFormat="1" applyFill="1" applyBorder="1" applyAlignment="1" applyProtection="1">
      <alignment horizontal="center" vertical="center"/>
      <protection hidden="1"/>
    </xf>
    <xf numFmtId="10" fontId="0" fillId="2" borderId="2" xfId="1" applyNumberFormat="1" applyFont="1" applyFill="1" applyBorder="1" applyAlignment="1" applyProtection="1">
      <alignment horizontal="center"/>
      <protection hidden="1"/>
    </xf>
    <xf numFmtId="10" fontId="0" fillId="2" borderId="3" xfId="1" applyNumberFormat="1" applyFont="1" applyFill="1" applyBorder="1" applyAlignment="1" applyProtection="1">
      <alignment horizontal="center"/>
      <protection hidden="1"/>
    </xf>
    <xf numFmtId="10" fontId="0" fillId="2" borderId="7" xfId="1" applyNumberFormat="1" applyFont="1" applyFill="1" applyBorder="1" applyAlignment="1" applyProtection="1">
      <alignment horizontal="center"/>
      <protection hidden="1"/>
    </xf>
    <xf numFmtId="164" fontId="0" fillId="2" borderId="2" xfId="0" applyNumberFormat="1" applyFill="1" applyBorder="1" applyAlignment="1" applyProtection="1">
      <alignment horizontal="center"/>
      <protection hidden="1"/>
    </xf>
    <xf numFmtId="164" fontId="0" fillId="2" borderId="3" xfId="0" applyNumberFormat="1" applyFill="1" applyBorder="1" applyAlignment="1" applyProtection="1">
      <alignment horizontal="center"/>
      <protection hidden="1"/>
    </xf>
    <xf numFmtId="164" fontId="0" fillId="2" borderId="7" xfId="0" applyNumberFormat="1" applyFill="1" applyBorder="1" applyAlignment="1" applyProtection="1">
      <alignment horizontal="center"/>
      <protection hidden="1"/>
    </xf>
    <xf numFmtId="9" fontId="0" fillId="2" borderId="2" xfId="0" applyNumberFormat="1" applyFill="1" applyBorder="1" applyAlignment="1" applyProtection="1">
      <alignment horizontal="center"/>
      <protection hidden="1"/>
    </xf>
    <xf numFmtId="9" fontId="0" fillId="2" borderId="3" xfId="0" applyNumberFormat="1" applyFill="1" applyBorder="1" applyAlignment="1" applyProtection="1">
      <alignment horizontal="center"/>
      <protection hidden="1"/>
    </xf>
    <xf numFmtId="9" fontId="0" fillId="2" borderId="7" xfId="0" applyNumberForma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left" vertical="center" wrapText="1"/>
      <protection hidden="1"/>
    </xf>
    <xf numFmtId="0" fontId="6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N61"/>
  <sheetViews>
    <sheetView tabSelected="1" zoomScale="85" zoomScaleNormal="85" workbookViewId="0">
      <selection activeCell="D11" sqref="D11:I11"/>
    </sheetView>
  </sheetViews>
  <sheetFormatPr defaultRowHeight="15" x14ac:dyDescent="0.25"/>
  <cols>
    <col min="1" max="1" width="61.42578125" customWidth="1"/>
    <col min="3" max="3" width="15.7109375" customWidth="1"/>
    <col min="4" max="4" width="11.42578125" customWidth="1"/>
    <col min="6" max="6" width="10.140625" bestFit="1" customWidth="1"/>
    <col min="7" max="7" width="9.140625" customWidth="1"/>
    <col min="9" max="9" width="10" customWidth="1"/>
    <col min="12" max="12" width="10.28515625" bestFit="1" customWidth="1"/>
  </cols>
  <sheetData>
    <row r="4" spans="1:1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5" customHeight="1" x14ac:dyDescent="0.25">
      <c r="A6" s="29" t="s">
        <v>31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ht="15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x14ac:dyDescent="0.25">
      <c r="A8" s="13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x14ac:dyDescent="0.25">
      <c r="A9" s="14" t="s">
        <v>0</v>
      </c>
      <c r="B9" s="12"/>
      <c r="C9" s="12"/>
      <c r="D9" s="30" t="s">
        <v>34</v>
      </c>
      <c r="E9" s="31"/>
      <c r="F9" s="31"/>
      <c r="G9" s="31"/>
      <c r="H9" s="31"/>
      <c r="I9" s="32"/>
      <c r="J9" s="12"/>
      <c r="K9" s="12"/>
    </row>
    <row r="10" spans="1:11" x14ac:dyDescent="0.25">
      <c r="A10" s="12" t="s">
        <v>1</v>
      </c>
      <c r="B10" s="12"/>
      <c r="C10" s="12"/>
      <c r="D10" s="33">
        <f ca="1">TODAY()</f>
        <v>44187</v>
      </c>
      <c r="E10" s="34"/>
      <c r="F10" s="34"/>
      <c r="G10" s="34"/>
      <c r="H10" s="34"/>
      <c r="I10" s="35"/>
      <c r="J10" s="12"/>
      <c r="K10" s="12"/>
    </row>
    <row r="11" spans="1:11" x14ac:dyDescent="0.25">
      <c r="A11" s="12" t="s">
        <v>30</v>
      </c>
      <c r="B11" s="12"/>
      <c r="C11" s="12"/>
      <c r="D11" s="48">
        <v>1000000</v>
      </c>
      <c r="E11" s="49"/>
      <c r="F11" s="49"/>
      <c r="G11" s="49"/>
      <c r="H11" s="49"/>
      <c r="I11" s="50"/>
      <c r="J11" s="12"/>
      <c r="K11" s="12"/>
    </row>
    <row r="12" spans="1:11" x14ac:dyDescent="0.25">
      <c r="A12" s="12" t="s">
        <v>2</v>
      </c>
      <c r="B12" s="12"/>
      <c r="C12" s="12"/>
      <c r="D12" s="30">
        <v>12</v>
      </c>
      <c r="E12" s="31"/>
      <c r="F12" s="31"/>
      <c r="G12" s="31"/>
      <c r="H12" s="31"/>
      <c r="I12" s="32"/>
      <c r="J12" s="12"/>
      <c r="K12" s="12"/>
    </row>
    <row r="13" spans="1:11" x14ac:dyDescent="0.25">
      <c r="A13" s="14" t="s">
        <v>3</v>
      </c>
      <c r="B13" s="12"/>
      <c r="C13" s="12"/>
      <c r="D13" s="30" t="s">
        <v>4</v>
      </c>
      <c r="E13" s="31"/>
      <c r="F13" s="31"/>
      <c r="G13" s="31"/>
      <c r="H13" s="31"/>
      <c r="I13" s="32"/>
      <c r="J13" s="12"/>
      <c r="K13" s="12"/>
    </row>
    <row r="14" spans="1:11" ht="30" x14ac:dyDescent="0.25">
      <c r="A14" s="15" t="s">
        <v>27</v>
      </c>
      <c r="B14" s="12"/>
      <c r="C14" s="12"/>
      <c r="D14" s="51">
        <v>0.02</v>
      </c>
      <c r="E14" s="52"/>
      <c r="F14" s="52"/>
      <c r="G14" s="52"/>
      <c r="H14" s="52"/>
      <c r="I14" s="53"/>
      <c r="J14" s="12"/>
      <c r="K14" s="12"/>
    </row>
    <row r="15" spans="1:11" x14ac:dyDescent="0.25">
      <c r="A15" s="14" t="s">
        <v>5</v>
      </c>
      <c r="B15" s="12"/>
      <c r="C15" s="12"/>
      <c r="D15" s="30" t="s">
        <v>4</v>
      </c>
      <c r="E15" s="31"/>
      <c r="F15" s="31"/>
      <c r="G15" s="31"/>
      <c r="H15" s="31"/>
      <c r="I15" s="32"/>
      <c r="J15" s="12"/>
      <c r="K15" s="12"/>
    </row>
    <row r="16" spans="1:11" x14ac:dyDescent="0.25">
      <c r="A16" s="12" t="s">
        <v>6</v>
      </c>
      <c r="B16" s="12"/>
      <c r="C16" s="12"/>
      <c r="D16" s="54">
        <v>0.04</v>
      </c>
      <c r="E16" s="55"/>
      <c r="F16" s="55"/>
      <c r="G16" s="55"/>
      <c r="H16" s="55"/>
      <c r="I16" s="56"/>
      <c r="J16" s="12"/>
      <c r="K16" s="12"/>
    </row>
    <row r="17" spans="1:14" x14ac:dyDescent="0.25">
      <c r="A17" s="14" t="s">
        <v>7</v>
      </c>
      <c r="B17" s="12"/>
      <c r="C17" s="12"/>
      <c r="D17" s="30"/>
      <c r="E17" s="31"/>
      <c r="F17" s="31"/>
      <c r="G17" s="31"/>
      <c r="H17" s="31"/>
      <c r="I17" s="32"/>
      <c r="J17" s="12"/>
      <c r="K17" s="12"/>
    </row>
    <row r="18" spans="1:14" x14ac:dyDescent="0.25">
      <c r="A18" s="12" t="s">
        <v>8</v>
      </c>
      <c r="B18" s="12"/>
      <c r="C18" s="12"/>
      <c r="D18" s="45">
        <v>1000</v>
      </c>
      <c r="E18" s="46"/>
      <c r="F18" s="46"/>
      <c r="G18" s="46"/>
      <c r="H18" s="46"/>
      <c r="I18" s="47"/>
      <c r="J18" s="12"/>
      <c r="K18" s="12"/>
    </row>
    <row r="19" spans="1:14" x14ac:dyDescent="0.25">
      <c r="A19" s="12" t="s">
        <v>24</v>
      </c>
      <c r="B19" s="12"/>
      <c r="C19" s="12"/>
      <c r="D19" s="30" t="s">
        <v>32</v>
      </c>
      <c r="E19" s="31"/>
      <c r="F19" s="31"/>
      <c r="G19" s="31"/>
      <c r="H19" s="31"/>
      <c r="I19" s="32"/>
      <c r="J19" s="12"/>
      <c r="K19" s="12"/>
    </row>
    <row r="20" spans="1:14" x14ac:dyDescent="0.25">
      <c r="A20" s="12" t="s">
        <v>9</v>
      </c>
      <c r="B20" s="12"/>
      <c r="C20" s="12"/>
      <c r="D20" s="57">
        <v>4.7E-2</v>
      </c>
      <c r="E20" s="58"/>
      <c r="F20" s="58"/>
      <c r="G20" s="58"/>
      <c r="H20" s="58"/>
      <c r="I20" s="59"/>
      <c r="J20" s="12"/>
      <c r="K20" s="12"/>
    </row>
    <row r="21" spans="1:14" x14ac:dyDescent="0.25">
      <c r="A21" s="12" t="s">
        <v>25</v>
      </c>
      <c r="B21" s="12"/>
      <c r="C21" s="12"/>
      <c r="D21" s="60">
        <v>0.5</v>
      </c>
      <c r="E21" s="61"/>
      <c r="F21" s="61"/>
      <c r="G21" s="61"/>
      <c r="H21" s="61"/>
      <c r="I21" s="62"/>
      <c r="J21" s="12"/>
      <c r="K21" s="12"/>
    </row>
    <row r="22" spans="1:14" x14ac:dyDescent="0.25">
      <c r="A22" s="12" t="s">
        <v>10</v>
      </c>
      <c r="B22" s="12"/>
      <c r="C22" s="12"/>
      <c r="D22" s="60">
        <v>0</v>
      </c>
      <c r="E22" s="61"/>
      <c r="F22" s="61"/>
      <c r="G22" s="61"/>
      <c r="H22" s="61"/>
      <c r="I22" s="62"/>
      <c r="J22" s="12"/>
      <c r="K22" s="12"/>
    </row>
    <row r="23" spans="1:14" x14ac:dyDescent="0.25">
      <c r="A23" s="12"/>
      <c r="B23" s="12"/>
      <c r="C23" s="12"/>
      <c r="D23" s="16"/>
      <c r="E23" s="16"/>
      <c r="F23" s="16"/>
      <c r="G23" s="16"/>
      <c r="H23" s="16"/>
      <c r="I23" s="16"/>
      <c r="J23" s="12"/>
      <c r="K23" s="12"/>
    </row>
    <row r="24" spans="1:14" x14ac:dyDescent="0.25">
      <c r="A24" s="12"/>
      <c r="B24" s="12"/>
      <c r="C24" s="12"/>
      <c r="D24" s="16"/>
      <c r="E24" s="16"/>
      <c r="F24" s="16"/>
      <c r="G24" s="16"/>
      <c r="H24" s="16"/>
      <c r="I24" s="16"/>
      <c r="J24" s="12"/>
      <c r="K24" s="12"/>
    </row>
    <row r="25" spans="1:14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4" ht="15" customHeight="1" x14ac:dyDescent="0.25">
      <c r="A26" s="36" t="s">
        <v>11</v>
      </c>
      <c r="B26" s="36" t="s">
        <v>12</v>
      </c>
      <c r="C26" s="39" t="s">
        <v>13</v>
      </c>
      <c r="D26" s="42" t="s">
        <v>29</v>
      </c>
      <c r="E26" s="44"/>
      <c r="F26" s="44"/>
      <c r="G26" s="44"/>
      <c r="H26" s="43"/>
      <c r="I26" s="36" t="s">
        <v>26</v>
      </c>
      <c r="J26" s="36" t="s">
        <v>14</v>
      </c>
      <c r="K26" s="36" t="s">
        <v>15</v>
      </c>
    </row>
    <row r="27" spans="1:14" ht="24" customHeight="1" x14ac:dyDescent="0.25">
      <c r="A27" s="37"/>
      <c r="B27" s="37"/>
      <c r="C27" s="40"/>
      <c r="D27" s="36" t="s">
        <v>28</v>
      </c>
      <c r="E27" s="36" t="s">
        <v>23</v>
      </c>
      <c r="F27" s="36" t="s">
        <v>16</v>
      </c>
      <c r="G27" s="42" t="s">
        <v>17</v>
      </c>
      <c r="H27" s="43"/>
      <c r="I27" s="37"/>
      <c r="J27" s="37"/>
      <c r="K27" s="37"/>
    </row>
    <row r="28" spans="1:14" ht="84" x14ac:dyDescent="0.25">
      <c r="A28" s="38"/>
      <c r="B28" s="38"/>
      <c r="C28" s="41"/>
      <c r="D28" s="38"/>
      <c r="E28" s="38"/>
      <c r="F28" s="38"/>
      <c r="G28" s="17" t="s">
        <v>18</v>
      </c>
      <c r="H28" s="18" t="s">
        <v>19</v>
      </c>
      <c r="I28" s="38"/>
      <c r="J28" s="38"/>
      <c r="K28" s="38"/>
    </row>
    <row r="29" spans="1:14" x14ac:dyDescent="0.25">
      <c r="A29" s="19">
        <v>1</v>
      </c>
      <c r="B29" s="19">
        <f>A29+1</f>
        <v>2</v>
      </c>
      <c r="C29" s="19">
        <f t="shared" ref="C29" si="0">B29+1</f>
        <v>3</v>
      </c>
      <c r="D29" s="19">
        <f t="shared" ref="D29" si="1">C29+1</f>
        <v>4</v>
      </c>
      <c r="E29" s="19">
        <f t="shared" ref="E29" si="2">D29+1</f>
        <v>5</v>
      </c>
      <c r="F29" s="19">
        <f t="shared" ref="F29" si="3">E29+1</f>
        <v>6</v>
      </c>
      <c r="G29" s="19">
        <f t="shared" ref="G29" si="4">F29+1</f>
        <v>7</v>
      </c>
      <c r="H29" s="19">
        <f t="shared" ref="H29" si="5">G29+1</f>
        <v>8</v>
      </c>
      <c r="I29" s="19">
        <f t="shared" ref="I29" si="6">H29+1</f>
        <v>9</v>
      </c>
      <c r="J29" s="19">
        <f t="shared" ref="J29" si="7">I29+1</f>
        <v>10</v>
      </c>
      <c r="K29" s="19">
        <f t="shared" ref="K29" si="8">J29+1</f>
        <v>11</v>
      </c>
      <c r="M29" s="1"/>
    </row>
    <row r="30" spans="1:14" x14ac:dyDescent="0.25">
      <c r="A30" s="20">
        <f ca="1">D10</f>
        <v>44187</v>
      </c>
      <c r="B30" s="21" t="s">
        <v>20</v>
      </c>
      <c r="C30" s="22">
        <f>G30+H30-I30</f>
        <v>-976062.53053248662</v>
      </c>
      <c r="D30" s="23" t="s">
        <v>20</v>
      </c>
      <c r="E30" s="23" t="s">
        <v>20</v>
      </c>
      <c r="F30" s="23" t="s">
        <v>20</v>
      </c>
      <c r="G30" s="22">
        <f>D18</f>
        <v>1000</v>
      </c>
      <c r="H30" s="22">
        <f>IF(D19="ні",(D11*D20*D21)/(100%+D20*D21),((D11-G30)*D20*D21)/(100%+D20*D21))</f>
        <v>22937.469467513434</v>
      </c>
      <c r="I30" s="23">
        <f>D11</f>
        <v>1000000</v>
      </c>
      <c r="J30" s="19" t="s">
        <v>20</v>
      </c>
      <c r="K30" s="19" t="s">
        <v>20</v>
      </c>
      <c r="M30" s="1"/>
    </row>
    <row r="31" spans="1:14" x14ac:dyDescent="0.25">
      <c r="A31" s="20">
        <f ca="1">EDATE(CONCATENATE("25.",MONTH(A30),".",YEAR(A30)),1)</f>
        <v>44221</v>
      </c>
      <c r="B31" s="21">
        <f ca="1">A31-A30</f>
        <v>34</v>
      </c>
      <c r="C31" s="22">
        <f ca="1">D31+E31+F31</f>
        <v>31835.616438356163</v>
      </c>
      <c r="D31" s="22">
        <f>I30*$D$14</f>
        <v>20000</v>
      </c>
      <c r="E31" s="22">
        <f t="shared" ref="E31:E42" si="9">I30*$D$22</f>
        <v>0</v>
      </c>
      <c r="F31" s="23">
        <f ca="1">(EDATE(CONCATENATE("01.",MONTH(A30),".",YEAR(A30)),1)-1-A30)/365*I30*$D$16*12</f>
        <v>11835.616438356165</v>
      </c>
      <c r="G31" s="22" t="s">
        <v>20</v>
      </c>
      <c r="H31" s="22" t="s">
        <v>20</v>
      </c>
      <c r="I31" s="23">
        <f>I30-D31</f>
        <v>980000</v>
      </c>
      <c r="J31" s="19" t="s">
        <v>20</v>
      </c>
      <c r="K31" s="19" t="s">
        <v>20</v>
      </c>
      <c r="M31" s="1"/>
    </row>
    <row r="32" spans="1:14" x14ac:dyDescent="0.25">
      <c r="A32" s="20">
        <f ca="1">EDATE(A31,1)</f>
        <v>44252</v>
      </c>
      <c r="B32" s="21">
        <f t="shared" ref="B32:B42" ca="1" si="10">A32-A31</f>
        <v>31</v>
      </c>
      <c r="C32" s="22">
        <f t="shared" ref="C32:C41" ca="1" si="11">D32+E32+F32</f>
        <v>60209.315068493146</v>
      </c>
      <c r="D32" s="22">
        <f t="shared" ref="D32:D41" si="12">I31*$D$14</f>
        <v>19600</v>
      </c>
      <c r="E32" s="22">
        <f t="shared" si="9"/>
        <v>0</v>
      </c>
      <c r="F32" s="23">
        <f t="shared" ref="F32:F42" ca="1" si="13">(EDATE(CONCATENATE("01.",MONTH(A31),".",YEAR(A31)),1)-1-A31)/365*I31*$D$16*12+(A31-(EDATE(CONCATENATE("01.",MONTH(A31),".",YEAR(A31)),0)-1))/365*I30*$D$16*12</f>
        <v>40609.315068493146</v>
      </c>
      <c r="G32" s="22" t="s">
        <v>20</v>
      </c>
      <c r="H32" s="22" t="s">
        <v>20</v>
      </c>
      <c r="I32" s="23">
        <f t="shared" ref="I32:I42" si="14">I31-D32</f>
        <v>960400</v>
      </c>
      <c r="J32" s="19" t="s">
        <v>20</v>
      </c>
      <c r="K32" s="19" t="s">
        <v>20</v>
      </c>
      <c r="M32" s="1"/>
      <c r="N32" s="2"/>
    </row>
    <row r="33" spans="1:13" x14ac:dyDescent="0.25">
      <c r="A33" s="20">
        <f t="shared" ref="A33:A42" ca="1" si="15">EDATE(A32,1)</f>
        <v>44280</v>
      </c>
      <c r="B33" s="21">
        <f t="shared" ca="1" si="10"/>
        <v>28</v>
      </c>
      <c r="C33" s="22">
        <f t="shared" ca="1" si="11"/>
        <v>55216.153424657532</v>
      </c>
      <c r="D33" s="22">
        <f t="shared" si="12"/>
        <v>19208</v>
      </c>
      <c r="E33" s="22">
        <f t="shared" si="9"/>
        <v>0</v>
      </c>
      <c r="F33" s="23">
        <f t="shared" ca="1" si="13"/>
        <v>36008.153424657532</v>
      </c>
      <c r="G33" s="22" t="s">
        <v>20</v>
      </c>
      <c r="H33" s="22" t="s">
        <v>20</v>
      </c>
      <c r="I33" s="23">
        <f t="shared" si="14"/>
        <v>941192</v>
      </c>
      <c r="J33" s="19" t="s">
        <v>20</v>
      </c>
      <c r="K33" s="19" t="s">
        <v>20</v>
      </c>
      <c r="M33" s="1"/>
    </row>
    <row r="34" spans="1:13" x14ac:dyDescent="0.25">
      <c r="A34" s="20">
        <f t="shared" ca="1" si="15"/>
        <v>44311</v>
      </c>
      <c r="B34" s="21">
        <f t="shared" ca="1" si="10"/>
        <v>31</v>
      </c>
      <c r="C34" s="22">
        <f t="shared" ca="1" si="11"/>
        <v>57825.026191780824</v>
      </c>
      <c r="D34" s="22">
        <f t="shared" si="12"/>
        <v>18823.84</v>
      </c>
      <c r="E34" s="22">
        <f t="shared" si="9"/>
        <v>0</v>
      </c>
      <c r="F34" s="23">
        <f t="shared" ca="1" si="13"/>
        <v>39001.186191780827</v>
      </c>
      <c r="G34" s="22" t="s">
        <v>20</v>
      </c>
      <c r="H34" s="22" t="s">
        <v>20</v>
      </c>
      <c r="I34" s="23">
        <f t="shared" si="14"/>
        <v>922368.16</v>
      </c>
      <c r="J34" s="19" t="s">
        <v>20</v>
      </c>
      <c r="K34" s="19" t="s">
        <v>20</v>
      </c>
    </row>
    <row r="35" spans="1:13" x14ac:dyDescent="0.25">
      <c r="A35" s="20">
        <f t="shared" ca="1" si="15"/>
        <v>44341</v>
      </c>
      <c r="B35" s="21">
        <f t="shared" ca="1" si="10"/>
        <v>30</v>
      </c>
      <c r="C35" s="22">
        <f t="shared" ca="1" si="11"/>
        <v>55455.548361643829</v>
      </c>
      <c r="D35" s="22">
        <f t="shared" si="12"/>
        <v>18447.3632</v>
      </c>
      <c r="E35" s="22">
        <f t="shared" si="9"/>
        <v>0</v>
      </c>
      <c r="F35" s="23">
        <f t="shared" ca="1" si="13"/>
        <v>37008.185161643829</v>
      </c>
      <c r="G35" s="22" t="s">
        <v>20</v>
      </c>
      <c r="H35" s="22" t="s">
        <v>20</v>
      </c>
      <c r="I35" s="23">
        <f t="shared" si="14"/>
        <v>903920.79680000001</v>
      </c>
      <c r="J35" s="19" t="s">
        <v>20</v>
      </c>
      <c r="K35" s="19" t="s">
        <v>20</v>
      </c>
    </row>
    <row r="36" spans="1:13" x14ac:dyDescent="0.25">
      <c r="A36" s="20">
        <f t="shared" ca="1" si="15"/>
        <v>44372</v>
      </c>
      <c r="B36" s="21">
        <f t="shared" ca="1" si="10"/>
        <v>31</v>
      </c>
      <c r="C36" s="22">
        <f t="shared" ca="1" si="11"/>
        <v>55535.155154586304</v>
      </c>
      <c r="D36" s="22">
        <f t="shared" si="12"/>
        <v>18078.415936000001</v>
      </c>
      <c r="E36" s="22">
        <f t="shared" si="9"/>
        <v>0</v>
      </c>
      <c r="F36" s="23">
        <f t="shared" ca="1" si="13"/>
        <v>37456.739218586306</v>
      </c>
      <c r="G36" s="22" t="s">
        <v>20</v>
      </c>
      <c r="H36" s="22" t="s">
        <v>20</v>
      </c>
      <c r="I36" s="23">
        <f t="shared" si="14"/>
        <v>885842.38086400006</v>
      </c>
      <c r="J36" s="19" t="s">
        <v>20</v>
      </c>
      <c r="K36" s="19" t="s">
        <v>20</v>
      </c>
    </row>
    <row r="37" spans="1:13" x14ac:dyDescent="0.25">
      <c r="A37" s="20">
        <f t="shared" ca="1" si="15"/>
        <v>44402</v>
      </c>
      <c r="B37" s="21">
        <f t="shared" ca="1" si="10"/>
        <v>30</v>
      </c>
      <c r="C37" s="22">
        <f t="shared" ca="1" si="11"/>
        <v>53259.508646522736</v>
      </c>
      <c r="D37" s="22">
        <f t="shared" si="12"/>
        <v>17716.84761728</v>
      </c>
      <c r="E37" s="22">
        <f t="shared" si="9"/>
        <v>0</v>
      </c>
      <c r="F37" s="23">
        <f t="shared" ca="1" si="13"/>
        <v>35542.661029242736</v>
      </c>
      <c r="G37" s="22" t="s">
        <v>20</v>
      </c>
      <c r="H37" s="22" t="s">
        <v>20</v>
      </c>
      <c r="I37" s="23">
        <f t="shared" si="14"/>
        <v>868125.53324672009</v>
      </c>
      <c r="J37" s="19" t="s">
        <v>20</v>
      </c>
      <c r="K37" s="19" t="s">
        <v>20</v>
      </c>
    </row>
    <row r="38" spans="1:13" x14ac:dyDescent="0.25">
      <c r="A38" s="20">
        <f t="shared" ca="1" si="15"/>
        <v>44433</v>
      </c>
      <c r="B38" s="21">
        <f t="shared" ca="1" si="10"/>
        <v>31</v>
      </c>
      <c r="C38" s="22">
        <f t="shared" ca="1" si="11"/>
        <v>53335.963010464686</v>
      </c>
      <c r="D38" s="22">
        <f t="shared" si="12"/>
        <v>17362.510664934402</v>
      </c>
      <c r="E38" s="22">
        <f t="shared" si="9"/>
        <v>0</v>
      </c>
      <c r="F38" s="23">
        <f t="shared" ca="1" si="13"/>
        <v>35973.452345530284</v>
      </c>
      <c r="G38" s="22" t="s">
        <v>20</v>
      </c>
      <c r="H38" s="22" t="s">
        <v>20</v>
      </c>
      <c r="I38" s="23">
        <f t="shared" si="14"/>
        <v>850763.02258178568</v>
      </c>
      <c r="J38" s="19" t="s">
        <v>20</v>
      </c>
      <c r="K38" s="19" t="s">
        <v>20</v>
      </c>
    </row>
    <row r="39" spans="1:13" x14ac:dyDescent="0.25">
      <c r="A39" s="20">
        <f t="shared" ca="1" si="15"/>
        <v>44464</v>
      </c>
      <c r="B39" s="21">
        <f t="shared" ca="1" si="10"/>
        <v>31</v>
      </c>
      <c r="C39" s="22">
        <f t="shared" ca="1" si="11"/>
        <v>52269.243750255395</v>
      </c>
      <c r="D39" s="22">
        <f t="shared" si="12"/>
        <v>17015.260451635713</v>
      </c>
      <c r="E39" s="22">
        <f t="shared" si="9"/>
        <v>0</v>
      </c>
      <c r="F39" s="23">
        <f t="shared" ca="1" si="13"/>
        <v>35253.983298619678</v>
      </c>
      <c r="G39" s="22" t="s">
        <v>20</v>
      </c>
      <c r="H39" s="22" t="s">
        <v>20</v>
      </c>
      <c r="I39" s="23">
        <f t="shared" si="14"/>
        <v>833747.76213014999</v>
      </c>
      <c r="J39" s="19" t="s">
        <v>20</v>
      </c>
      <c r="K39" s="19" t="s">
        <v>20</v>
      </c>
    </row>
    <row r="40" spans="1:13" x14ac:dyDescent="0.25">
      <c r="A40" s="20">
        <f t="shared" ca="1" si="15"/>
        <v>44494</v>
      </c>
      <c r="B40" s="21">
        <f t="shared" ca="1" si="10"/>
        <v>30</v>
      </c>
      <c r="C40" s="22">
        <f t="shared" ca="1" si="11"/>
        <v>50127.42346203803</v>
      </c>
      <c r="D40" s="22">
        <f t="shared" si="12"/>
        <v>16674.955242602999</v>
      </c>
      <c r="E40" s="22">
        <f t="shared" si="9"/>
        <v>0</v>
      </c>
      <c r="F40" s="23">
        <f t="shared" ca="1" si="13"/>
        <v>33452.468219435032</v>
      </c>
      <c r="G40" s="22" t="s">
        <v>20</v>
      </c>
      <c r="H40" s="22" t="s">
        <v>20</v>
      </c>
      <c r="I40" s="23">
        <f t="shared" si="14"/>
        <v>817072.80688754702</v>
      </c>
      <c r="J40" s="19" t="s">
        <v>20</v>
      </c>
      <c r="K40" s="19" t="s">
        <v>20</v>
      </c>
    </row>
    <row r="41" spans="1:13" x14ac:dyDescent="0.25">
      <c r="A41" s="20">
        <f t="shared" ca="1" si="15"/>
        <v>44525</v>
      </c>
      <c r="B41" s="21">
        <f t="shared" ca="1" si="10"/>
        <v>31</v>
      </c>
      <c r="C41" s="22">
        <f t="shared" ca="1" si="11"/>
        <v>50199.381697745281</v>
      </c>
      <c r="D41" s="22">
        <f t="shared" si="12"/>
        <v>16341.45613775094</v>
      </c>
      <c r="E41" s="22">
        <f t="shared" si="9"/>
        <v>0</v>
      </c>
      <c r="F41" s="23">
        <f t="shared" ca="1" si="13"/>
        <v>33857.925559994343</v>
      </c>
      <c r="G41" s="22" t="s">
        <v>20</v>
      </c>
      <c r="H41" s="22" t="s">
        <v>20</v>
      </c>
      <c r="I41" s="23">
        <f t="shared" si="14"/>
        <v>800731.35074979602</v>
      </c>
      <c r="J41" s="19" t="s">
        <v>20</v>
      </c>
      <c r="K41" s="19" t="s">
        <v>20</v>
      </c>
    </row>
    <row r="42" spans="1:13" x14ac:dyDescent="0.25">
      <c r="A42" s="20">
        <f t="shared" ca="1" si="15"/>
        <v>44555</v>
      </c>
      <c r="B42" s="21">
        <f t="shared" ca="1" si="10"/>
        <v>30</v>
      </c>
      <c r="C42" s="22">
        <f ca="1">D42+E42+F42</f>
        <v>832859.10122774146</v>
      </c>
      <c r="D42" s="22">
        <f>I41</f>
        <v>800731.35074979602</v>
      </c>
      <c r="E42" s="22">
        <f t="shared" si="9"/>
        <v>0</v>
      </c>
      <c r="F42" s="23">
        <f t="shared" ca="1" si="13"/>
        <v>32127.750477945407</v>
      </c>
      <c r="G42" s="22" t="s">
        <v>20</v>
      </c>
      <c r="H42" s="22" t="s">
        <v>20</v>
      </c>
      <c r="I42" s="23">
        <f t="shared" si="14"/>
        <v>0</v>
      </c>
      <c r="J42" s="19" t="s">
        <v>20</v>
      </c>
      <c r="K42" s="19" t="s">
        <v>20</v>
      </c>
    </row>
    <row r="43" spans="1:13" x14ac:dyDescent="0.25">
      <c r="A43" s="24" t="s">
        <v>22</v>
      </c>
      <c r="B43" s="24">
        <f ca="1">SUM(B31:B42)</f>
        <v>368</v>
      </c>
      <c r="C43" s="25">
        <f ca="1">SUM(C31:C42)</f>
        <v>1408127.4364342852</v>
      </c>
      <c r="D43" s="25">
        <f>SUM(D31:D42)</f>
        <v>1000000.0000000001</v>
      </c>
      <c r="E43" s="25">
        <f>SUM(E30:E42)</f>
        <v>0</v>
      </c>
      <c r="F43" s="25">
        <f t="shared" ref="F43:H43" ca="1" si="16">SUM(F30:F42)</f>
        <v>408127.43643428531</v>
      </c>
      <c r="G43" s="25">
        <f t="shared" si="16"/>
        <v>1000</v>
      </c>
      <c r="H43" s="25">
        <f t="shared" si="16"/>
        <v>22937.469467513434</v>
      </c>
      <c r="I43" s="26" t="s">
        <v>21</v>
      </c>
      <c r="J43" s="27">
        <f ca="1">XIRR(C30:C42,A30:A42)</f>
        <v>0.59548586010932936</v>
      </c>
      <c r="K43" s="25">
        <f ca="1">SUM(E43:H43)</f>
        <v>432064.90590179875</v>
      </c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</row>
    <row r="45" spans="1:13" ht="48.75" customHeight="1" x14ac:dyDescent="0.25">
      <c r="A45" s="63" t="s">
        <v>33</v>
      </c>
      <c r="B45" s="63"/>
      <c r="C45" s="63"/>
      <c r="D45" s="63"/>
      <c r="E45" s="63"/>
      <c r="F45" s="63"/>
      <c r="G45" s="63"/>
      <c r="H45" s="63"/>
      <c r="I45" s="63"/>
      <c r="J45" s="63"/>
      <c r="K45" s="28"/>
    </row>
    <row r="46" spans="1:13" ht="144.75" customHeight="1" x14ac:dyDescent="0.25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4"/>
    </row>
    <row r="47" spans="1:13" ht="60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4"/>
    </row>
    <row r="48" spans="1:13" x14ac:dyDescent="0.25">
      <c r="A48" s="5"/>
      <c r="B48" s="5"/>
      <c r="C48" s="6"/>
      <c r="D48" s="5"/>
      <c r="E48" s="5"/>
      <c r="F48" s="5"/>
      <c r="G48" s="5"/>
      <c r="H48" s="5"/>
      <c r="I48" s="5"/>
      <c r="J48" s="5"/>
      <c r="K48" s="5"/>
    </row>
    <row r="49" spans="1:11" x14ac:dyDescent="0.25">
      <c r="A49" s="65"/>
      <c r="B49" s="65"/>
      <c r="C49" s="65"/>
      <c r="D49" s="65"/>
      <c r="E49" s="65"/>
      <c r="F49" s="7"/>
      <c r="G49" s="65"/>
      <c r="H49" s="65"/>
      <c r="I49" s="65"/>
      <c r="J49" s="65"/>
      <c r="K49" s="65"/>
    </row>
    <row r="50" spans="1:11" x14ac:dyDescent="0.25">
      <c r="A50" s="66"/>
      <c r="B50" s="66"/>
      <c r="C50" s="66"/>
      <c r="D50" s="66"/>
      <c r="E50" s="66"/>
      <c r="F50" s="69"/>
      <c r="G50" s="69"/>
      <c r="H50" s="69"/>
      <c r="I50" s="69"/>
      <c r="J50" s="69"/>
      <c r="K50" s="69"/>
    </row>
    <row r="51" spans="1:11" x14ac:dyDescent="0.25">
      <c r="A51" s="66"/>
      <c r="B51" s="66"/>
      <c r="C51" s="66"/>
      <c r="D51" s="66"/>
      <c r="E51" s="66"/>
      <c r="F51" s="69"/>
      <c r="G51" s="69"/>
      <c r="H51" s="69"/>
      <c r="I51" s="69"/>
      <c r="J51" s="69"/>
      <c r="K51" s="69"/>
    </row>
    <row r="52" spans="1:11" x14ac:dyDescent="0.25">
      <c r="A52" s="66"/>
      <c r="B52" s="66"/>
      <c r="C52" s="66"/>
      <c r="D52" s="66"/>
      <c r="E52" s="66"/>
      <c r="F52" s="69"/>
      <c r="G52" s="69"/>
      <c r="H52" s="69"/>
      <c r="I52" s="69"/>
      <c r="J52" s="69"/>
      <c r="K52" s="69"/>
    </row>
    <row r="53" spans="1:11" x14ac:dyDescent="0.25">
      <c r="A53" s="67"/>
      <c r="B53" s="67"/>
      <c r="C53" s="67"/>
      <c r="D53" s="67"/>
      <c r="E53" s="67"/>
      <c r="F53" s="69"/>
      <c r="G53" s="69"/>
      <c r="H53" s="69"/>
      <c r="I53" s="69"/>
      <c r="J53" s="69"/>
      <c r="K53" s="69"/>
    </row>
    <row r="54" spans="1:11" x14ac:dyDescent="0.25">
      <c r="A54" s="67"/>
      <c r="B54" s="67"/>
      <c r="C54" s="67"/>
      <c r="D54" s="67"/>
      <c r="E54" s="67"/>
      <c r="F54" s="69"/>
      <c r="G54" s="69"/>
      <c r="H54" s="69"/>
      <c r="I54" s="69"/>
      <c r="J54" s="69"/>
      <c r="K54" s="69"/>
    </row>
    <row r="55" spans="1:11" ht="24" customHeight="1" x14ac:dyDescent="0.25">
      <c r="A55" s="66"/>
      <c r="B55" s="66"/>
      <c r="C55" s="66"/>
      <c r="D55" s="66"/>
      <c r="E55" s="66"/>
      <c r="F55" s="69"/>
      <c r="G55" s="69"/>
      <c r="H55" s="69"/>
      <c r="I55" s="69"/>
      <c r="J55" s="69"/>
      <c r="K55" s="69"/>
    </row>
    <row r="56" spans="1:11" ht="55.5" customHeight="1" x14ac:dyDescent="0.25">
      <c r="A56" s="9"/>
      <c r="B56" s="9"/>
      <c r="C56" s="9"/>
      <c r="D56" s="9"/>
      <c r="E56" s="9"/>
      <c r="F56" s="70"/>
      <c r="G56" s="70"/>
      <c r="H56" s="70"/>
      <c r="I56" s="70"/>
      <c r="J56" s="70"/>
      <c r="K56" s="70"/>
    </row>
    <row r="57" spans="1:11" ht="24.75" customHeight="1" x14ac:dyDescent="0.25">
      <c r="A57" s="66"/>
      <c r="B57" s="66"/>
      <c r="C57" s="66"/>
      <c r="D57" s="66"/>
      <c r="E57" s="8"/>
      <c r="F57" s="69"/>
      <c r="G57" s="69"/>
      <c r="H57" s="69"/>
      <c r="I57" s="69"/>
      <c r="J57" s="69"/>
      <c r="K57" s="69"/>
    </row>
    <row r="58" spans="1:11" x14ac:dyDescent="0.25">
      <c r="A58" s="9"/>
      <c r="B58" s="9"/>
      <c r="C58" s="9"/>
      <c r="D58" s="9"/>
      <c r="E58" s="8"/>
      <c r="F58" s="69"/>
      <c r="G58" s="69"/>
      <c r="H58" s="69"/>
      <c r="I58" s="69"/>
      <c r="J58" s="69"/>
      <c r="K58" s="69"/>
    </row>
    <row r="59" spans="1:11" x14ac:dyDescent="0.25">
      <c r="A59" s="10"/>
      <c r="B59" s="10"/>
      <c r="C59" s="10"/>
      <c r="D59" s="10"/>
      <c r="E59" s="11"/>
      <c r="F59" s="69"/>
      <c r="G59" s="69"/>
      <c r="H59" s="69"/>
      <c r="I59" s="69"/>
      <c r="J59" s="69"/>
      <c r="K59" s="69"/>
    </row>
    <row r="60" spans="1:11" x14ac:dyDescent="0.25">
      <c r="A60" s="5"/>
      <c r="B60" s="5"/>
      <c r="C60" s="6"/>
      <c r="D60" s="5"/>
      <c r="E60" s="5"/>
      <c r="F60" s="5"/>
      <c r="G60" s="5"/>
      <c r="H60" s="5"/>
      <c r="I60" s="5"/>
      <c r="J60" s="5"/>
      <c r="K60" s="5"/>
    </row>
    <row r="61" spans="1:11" x14ac:dyDescent="0.25">
      <c r="A61" s="5"/>
      <c r="B61" s="5"/>
      <c r="C61" s="6"/>
      <c r="D61" s="5"/>
      <c r="E61" s="5"/>
      <c r="F61" s="5"/>
      <c r="G61" s="68"/>
      <c r="H61" s="68"/>
      <c r="I61" s="68"/>
      <c r="J61" s="68"/>
      <c r="K61" s="68"/>
    </row>
  </sheetData>
  <sheetProtection algorithmName="SHA-512" hashValue="OUlCQQs+Wmd73HKxGhuyHJ+kHCO9DJEEAI2SOWWE0xaz78TK1WT2kM9gAsALlTIQmb/q1Vjqdj1BcVTCJlfSjA==" saltValue="N+MYz248MsD1kuovDOrYZQ==" spinCount="100000" sheet="1" objects="1" scenarios="1" selectLockedCells="1"/>
  <protectedRanges>
    <protectedRange algorithmName="SHA-512" hashValue="Bx5RALR/8Krb/9NeA1yFg/JgVJaPCL7ViXRJEWOY23iiRETy0F9mZkySzKIvaDgz3MW71pNVf8KwrQPi0JuiFg==" saltValue="/J+Z+wo6oeN2qelbujSaeQ==" spinCount="100000" sqref="D11:I11" name="Диапазон2"/>
    <protectedRange sqref="H61:K61 A57:E59 F54 H53 H55 I50:K57 F50:F52 F56:F58 H59:K59" name="Диапазон1"/>
  </protectedRanges>
  <mergeCells count="44">
    <mergeCell ref="G61:K61"/>
    <mergeCell ref="F50:K50"/>
    <mergeCell ref="F51:K51"/>
    <mergeCell ref="F52:K53"/>
    <mergeCell ref="F54:K55"/>
    <mergeCell ref="F56:K56"/>
    <mergeCell ref="F57:K57"/>
    <mergeCell ref="F58:K59"/>
    <mergeCell ref="A45:J45"/>
    <mergeCell ref="A46:J46"/>
    <mergeCell ref="A49:E49"/>
    <mergeCell ref="G49:K49"/>
    <mergeCell ref="A57:D57"/>
    <mergeCell ref="A50:E50"/>
    <mergeCell ref="A51:E51"/>
    <mergeCell ref="A52:E52"/>
    <mergeCell ref="A53:E54"/>
    <mergeCell ref="A55:E55"/>
    <mergeCell ref="D17:I17"/>
    <mergeCell ref="D19:I19"/>
    <mergeCell ref="D20:I20"/>
    <mergeCell ref="D21:I21"/>
    <mergeCell ref="D22:I22"/>
    <mergeCell ref="D12:I12"/>
    <mergeCell ref="D13:I13"/>
    <mergeCell ref="D14:I14"/>
    <mergeCell ref="D15:I15"/>
    <mergeCell ref="D16:I16"/>
    <mergeCell ref="A6:K7"/>
    <mergeCell ref="D9:I9"/>
    <mergeCell ref="D10:I10"/>
    <mergeCell ref="J26:J28"/>
    <mergeCell ref="K26:K28"/>
    <mergeCell ref="A26:A28"/>
    <mergeCell ref="B26:B28"/>
    <mergeCell ref="C26:C28"/>
    <mergeCell ref="E27:E28"/>
    <mergeCell ref="F27:F28"/>
    <mergeCell ref="G27:H27"/>
    <mergeCell ref="I26:I28"/>
    <mergeCell ref="D27:D28"/>
    <mergeCell ref="D26:H26"/>
    <mergeCell ref="D18:I18"/>
    <mergeCell ref="D11:I11"/>
  </mergeCells>
  <dataValidations disablePrompts="1" count="2">
    <dataValidation allowBlank="1" showInputMessage="1" showErrorMessage="1" prompt="ФИО ответственного сотрудника (подписант договора о кредитной карте)" sqref="A59"/>
    <dataValidation allowBlank="1" showInputMessage="1" showErrorMessage="1" prompt="Данные клиента должны совпадать с паспортными." sqref="F50:F52 F54 F56:F58"/>
  </dataValidations>
  <pageMargins left="0.25" right="0.25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2020-12-22T17:33:47Z</dcterms:modified>
</cp:coreProperties>
</file>